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1605" windowWidth="16275" windowHeight="11265" activeTab="0"/>
  </bookViews>
  <sheets>
    <sheet name="수출2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<sst xmlns="http://schemas.openxmlformats.org/spreadsheetml/2006/main" count="83" uniqueCount="47">
  <si>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 xml:space="preserve"> (단위 : 톤)</t>
  </si>
  <si>
    <t>지</t>
  </si>
  <si>
    <t>월  별</t>
  </si>
  <si>
    <t>역</t>
  </si>
  <si>
    <t>별</t>
  </si>
  <si>
    <t>품종별</t>
  </si>
  <si>
    <t>대    만</t>
  </si>
  <si>
    <t>크링카</t>
  </si>
  <si>
    <t>벌  크</t>
  </si>
  <si>
    <t xml:space="preserve">계 </t>
  </si>
  <si>
    <t>싱 가 폴</t>
  </si>
  <si>
    <t xml:space="preserve"> 소   계 </t>
  </si>
  <si>
    <t>계</t>
  </si>
  <si>
    <t>포  장</t>
  </si>
  <si>
    <t>스 페 인</t>
  </si>
  <si>
    <t>월별ㆍ국별ㆍ품종별 수출총괄 (출하기준)</t>
  </si>
  <si>
    <t>소  계</t>
  </si>
  <si>
    <t>합  계</t>
  </si>
  <si>
    <t>국 별</t>
  </si>
  <si>
    <t>아  시  아</t>
  </si>
  <si>
    <t>일    본</t>
  </si>
  <si>
    <t>포  장</t>
  </si>
  <si>
    <t>벌  크</t>
  </si>
  <si>
    <t>계</t>
  </si>
  <si>
    <t>중    국</t>
  </si>
  <si>
    <t>아 프 리 카</t>
  </si>
  <si>
    <t>가    나</t>
  </si>
  <si>
    <t>크링카</t>
  </si>
  <si>
    <t>나이지리아</t>
  </si>
  <si>
    <t>베    냉</t>
  </si>
  <si>
    <t>앙 골 라</t>
  </si>
  <si>
    <t>이 집 트</t>
  </si>
  <si>
    <t>토    고</t>
  </si>
  <si>
    <t>소    계</t>
  </si>
  <si>
    <t>기       타</t>
  </si>
  <si>
    <t>괌</t>
  </si>
  <si>
    <t>마샬제도</t>
  </si>
  <si>
    <t>마이크로네시아</t>
  </si>
  <si>
    <t>미    국</t>
  </si>
  <si>
    <t>싸 이 판</t>
  </si>
  <si>
    <t>온두라스</t>
  </si>
  <si>
    <t>자마이카</t>
  </si>
  <si>
    <t>캐 나 다</t>
  </si>
  <si>
    <t>포르투갈</t>
  </si>
  <si>
    <t>P  N  G</t>
  </si>
  <si>
    <t>U  A  E</t>
  </si>
  <si>
    <t>합      계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</si>
</sst>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없&quot;&quot;음&quot;"/>
    <numFmt numFmtId="185" formatCode="#,##0;[Red]&quot;-&quot;#,##0"/>
    <numFmt numFmtId="186" formatCode="yyyy&quot;년&quot;\ m&quot;월&quot;\ d&quot;일&quot;"/>
    <numFmt numFmtId="187" formatCode="###0"/>
  </numFmts>
  <fonts count="18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굴림체"/>
      <family val="0"/>
    </font>
    <font>
      <sz val="8"/>
      <name val="바탕체"/>
      <family val="1"/>
    </font>
    <font>
      <b/>
      <sz val="16"/>
      <name val="굴림체"/>
      <family val="3"/>
    </font>
    <font>
      <sz val="8"/>
      <name val="돋움"/>
      <family val="3"/>
    </font>
    <font>
      <sz val="16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b/>
      <sz val="12"/>
      <name val="굴림체"/>
      <family val="0"/>
    </font>
    <font>
      <b/>
      <sz val="11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sz val="8"/>
      <name val="굴림체"/>
      <family val="3"/>
    </font>
    <font>
      <sz val="6"/>
      <name val="굴림체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78">
    <xf numFmtId="0" fontId="0" fillId="0" borderId="0" xfId="0" applyAlignment="1">
      <alignment/>
    </xf>
    <xf numFmtId="0" fontId="6" fillId="0" borderId="0" xfId="21" applyFont="1" applyFill="1" applyAlignment="1">
      <alignment horizontal="centerContinuous"/>
      <protection/>
    </xf>
    <xf numFmtId="0" fontId="8" fillId="0" borderId="0" xfId="21" applyFont="1" applyFill="1" applyAlignment="1">
      <alignment horizontal="centerContinuous"/>
      <protection/>
    </xf>
    <xf numFmtId="185" fontId="6" fillId="0" borderId="0" xfId="18" applyNumberFormat="1" applyFont="1" applyFill="1" applyAlignment="1">
      <alignment horizontal="centerContinuous"/>
    </xf>
    <xf numFmtId="185" fontId="8" fillId="0" borderId="0" xfId="18" applyNumberFormat="1" applyFont="1" applyFill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22" applyFont="1">
      <alignment/>
      <protection/>
    </xf>
    <xf numFmtId="0" fontId="4" fillId="0" borderId="0" xfId="21" applyFont="1" applyFill="1">
      <alignment/>
      <protection/>
    </xf>
    <xf numFmtId="185" fontId="4" fillId="0" borderId="0" xfId="18" applyNumberFormat="1" applyFont="1" applyFill="1" applyAlignment="1">
      <alignment/>
    </xf>
    <xf numFmtId="0" fontId="9" fillId="0" borderId="0" xfId="21" applyFont="1" applyFill="1" applyAlignment="1">
      <alignment/>
      <protection/>
    </xf>
    <xf numFmtId="185" fontId="9" fillId="0" borderId="0" xfId="18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left" vertical="top"/>
    </xf>
    <xf numFmtId="3" fontId="1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center" vertical="center" textRotation="255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 textRotation="255"/>
    </xf>
    <xf numFmtId="3" fontId="15" fillId="0" borderId="16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 textRotation="255"/>
    </xf>
    <xf numFmtId="3" fontId="14" fillId="0" borderId="26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콤마_수출입01" xfId="18"/>
    <cellStyle name="Currency" xfId="19"/>
    <cellStyle name="Currency [0]" xfId="20"/>
    <cellStyle name="표준_수출입01" xfId="21"/>
    <cellStyle name="표준_Book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638175"/>
          <a:ext cx="6572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400050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57175" y="628650"/>
          <a:ext cx="10572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</xdr:col>
      <xdr:colOff>400050</xdr:colOff>
      <xdr:row>3</xdr:row>
      <xdr:rowOff>76200</xdr:rowOff>
    </xdr:from>
    <xdr:to>
      <xdr:col>3</xdr:col>
      <xdr:colOff>0</xdr:colOff>
      <xdr:row>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314450" y="885825"/>
          <a:ext cx="666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Q49"/>
  <sheetViews>
    <sheetView showZeros="0" tabSelected="1" workbookViewId="0" topLeftCell="A1">
      <selection activeCell="G8" sqref="G8"/>
    </sheetView>
  </sheetViews>
  <sheetFormatPr defaultColWidth="9.00390625" defaultRowHeight="14.25"/>
  <cols>
    <col min="1" max="1" width="3.375" style="5" customWidth="1"/>
    <col min="2" max="2" width="8.625" style="5" customWidth="1"/>
    <col min="3" max="9" width="6.125" style="5" customWidth="1"/>
    <col min="10" max="10" width="8.625" style="5" customWidth="1"/>
    <col min="11" max="16" width="6.125" style="5" customWidth="1"/>
    <col min="17" max="17" width="8.625" style="5" customWidth="1"/>
    <col min="18" max="16384" width="9.00390625" style="5" customWidth="1"/>
  </cols>
  <sheetData>
    <row r="1" spans="1:17" ht="30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</row>
    <row r="2" spans="1:17" ht="19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6"/>
      <c r="L2" s="8"/>
      <c r="M2" s="8"/>
      <c r="N2" s="8"/>
      <c r="O2" s="8"/>
      <c r="P2" s="9"/>
      <c r="Q2" s="10" t="s">
        <v>0</v>
      </c>
    </row>
    <row r="3" spans="1:17" ht="14.25">
      <c r="A3" s="11" t="s">
        <v>1</v>
      </c>
      <c r="B3" s="12"/>
      <c r="C3" s="13" t="s">
        <v>2</v>
      </c>
      <c r="D3" s="14"/>
      <c r="E3" s="15"/>
      <c r="F3" s="15"/>
      <c r="G3" s="15"/>
      <c r="H3" s="15"/>
      <c r="I3" s="15"/>
      <c r="J3" s="16"/>
      <c r="K3" s="15"/>
      <c r="L3" s="15"/>
      <c r="M3" s="15"/>
      <c r="N3" s="15"/>
      <c r="O3" s="15"/>
      <c r="P3" s="15"/>
      <c r="Q3" s="17"/>
    </row>
    <row r="4" spans="1:17" ht="14.25">
      <c r="A4" s="18" t="s">
        <v>3</v>
      </c>
      <c r="B4" s="19"/>
      <c r="C4" s="20"/>
      <c r="D4" s="21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3" t="s">
        <v>16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4" t="s">
        <v>17</v>
      </c>
    </row>
    <row r="5" spans="1:17" ht="14.25">
      <c r="A5" s="25" t="s">
        <v>4</v>
      </c>
      <c r="B5" s="26" t="s">
        <v>18</v>
      </c>
      <c r="C5" s="27" t="s">
        <v>5</v>
      </c>
      <c r="D5" s="28"/>
      <c r="E5" s="29"/>
      <c r="F5" s="29"/>
      <c r="G5" s="29"/>
      <c r="H5" s="29"/>
      <c r="I5" s="29"/>
      <c r="J5" s="30"/>
      <c r="K5" s="29"/>
      <c r="L5" s="29"/>
      <c r="M5" s="29"/>
      <c r="N5" s="29"/>
      <c r="O5" s="29"/>
      <c r="P5" s="29"/>
      <c r="Q5" s="31"/>
    </row>
    <row r="6" spans="1:17" ht="18.75" customHeight="1">
      <c r="A6" s="32" t="s">
        <v>19</v>
      </c>
      <c r="B6" s="33" t="s">
        <v>6</v>
      </c>
      <c r="C6" s="34" t="s">
        <v>7</v>
      </c>
      <c r="D6" s="35"/>
      <c r="E6" s="36"/>
      <c r="F6" s="36"/>
      <c r="G6" s="36"/>
      <c r="H6" s="36"/>
      <c r="I6" s="36"/>
      <c r="J6" s="37">
        <f>SUM(D6:I6)</f>
        <v>0</v>
      </c>
      <c r="K6" s="36">
        <v>15700</v>
      </c>
      <c r="L6" s="36">
        <v>16500</v>
      </c>
      <c r="M6" s="36"/>
      <c r="N6" s="36">
        <v>21156</v>
      </c>
      <c r="O6" s="36"/>
      <c r="P6" s="36"/>
      <c r="Q6" s="38">
        <f>SUM(J6:P6)</f>
        <v>53356</v>
      </c>
    </row>
    <row r="7" spans="1:17" ht="18.75" customHeight="1">
      <c r="A7" s="32"/>
      <c r="B7" s="33"/>
      <c r="C7" s="39" t="s">
        <v>8</v>
      </c>
      <c r="D7" s="40"/>
      <c r="E7" s="41"/>
      <c r="F7" s="41">
        <v>6000</v>
      </c>
      <c r="G7" s="41">
        <v>71000</v>
      </c>
      <c r="H7" s="41"/>
      <c r="I7" s="41"/>
      <c r="J7" s="42">
        <f>SUM(D7:I7)</f>
        <v>77000</v>
      </c>
      <c r="K7" s="41">
        <v>35500</v>
      </c>
      <c r="L7" s="41">
        <v>35500</v>
      </c>
      <c r="M7" s="41">
        <v>35500</v>
      </c>
      <c r="N7" s="41">
        <v>80260</v>
      </c>
      <c r="O7" s="41">
        <v>59600</v>
      </c>
      <c r="P7" s="41">
        <v>110677</v>
      </c>
      <c r="Q7" s="43">
        <f>SUM(J7:P7)</f>
        <v>434037</v>
      </c>
    </row>
    <row r="8" spans="1:17" ht="18.75" customHeight="1">
      <c r="A8" s="32"/>
      <c r="B8" s="44"/>
      <c r="C8" s="34" t="s">
        <v>9</v>
      </c>
      <c r="D8" s="36">
        <f aca="true" t="shared" si="0" ref="D8:Q8">SUM(D6:D7)</f>
        <v>0</v>
      </c>
      <c r="E8" s="36">
        <f t="shared" si="0"/>
        <v>0</v>
      </c>
      <c r="F8" s="36">
        <f t="shared" si="0"/>
        <v>6000</v>
      </c>
      <c r="G8" s="36">
        <f t="shared" si="0"/>
        <v>71000</v>
      </c>
      <c r="H8" s="36">
        <f t="shared" si="0"/>
        <v>0</v>
      </c>
      <c r="I8" s="36">
        <f t="shared" si="0"/>
        <v>0</v>
      </c>
      <c r="J8" s="37">
        <f t="shared" si="0"/>
        <v>77000</v>
      </c>
      <c r="K8" s="36">
        <f t="shared" si="0"/>
        <v>51200</v>
      </c>
      <c r="L8" s="36">
        <f t="shared" si="0"/>
        <v>52000</v>
      </c>
      <c r="M8" s="36">
        <f t="shared" si="0"/>
        <v>35500</v>
      </c>
      <c r="N8" s="36">
        <f t="shared" si="0"/>
        <v>101416</v>
      </c>
      <c r="O8" s="36">
        <f t="shared" si="0"/>
        <v>59600</v>
      </c>
      <c r="P8" s="36">
        <f t="shared" si="0"/>
        <v>110677</v>
      </c>
      <c r="Q8" s="38">
        <f t="shared" si="0"/>
        <v>487393</v>
      </c>
    </row>
    <row r="9" spans="1:17" ht="18.75" customHeight="1">
      <c r="A9" s="32"/>
      <c r="B9" s="45" t="s">
        <v>10</v>
      </c>
      <c r="C9" s="46" t="s">
        <v>7</v>
      </c>
      <c r="D9" s="47"/>
      <c r="E9" s="48"/>
      <c r="F9" s="48"/>
      <c r="G9" s="48">
        <v>23100</v>
      </c>
      <c r="H9" s="48"/>
      <c r="I9" s="48"/>
      <c r="J9" s="49">
        <f>SUM(D9:I9)</f>
        <v>23100</v>
      </c>
      <c r="K9" s="48"/>
      <c r="L9" s="48">
        <v>23000</v>
      </c>
      <c r="M9" s="48">
        <v>100</v>
      </c>
      <c r="N9" s="48"/>
      <c r="O9" s="48">
        <v>25000</v>
      </c>
      <c r="P9" s="48"/>
      <c r="Q9" s="50">
        <f>SUM(J9:P9)</f>
        <v>71200</v>
      </c>
    </row>
    <row r="10" spans="1:17" ht="18.75" customHeight="1">
      <c r="A10" s="32"/>
      <c r="B10" s="51" t="s">
        <v>20</v>
      </c>
      <c r="C10" s="52" t="s">
        <v>21</v>
      </c>
      <c r="D10" s="53"/>
      <c r="E10" s="36"/>
      <c r="F10" s="36"/>
      <c r="G10" s="36"/>
      <c r="H10" s="36"/>
      <c r="I10" s="36">
        <v>300</v>
      </c>
      <c r="J10" s="37">
        <f>SUM(D10:I10)</f>
        <v>300</v>
      </c>
      <c r="K10" s="36"/>
      <c r="L10" s="36">
        <v>30</v>
      </c>
      <c r="M10" s="36"/>
      <c r="N10" s="36"/>
      <c r="O10" s="36"/>
      <c r="P10" s="36"/>
      <c r="Q10" s="38">
        <f>SUM(J10:P10)</f>
        <v>330</v>
      </c>
    </row>
    <row r="11" spans="1:17" ht="18.75" customHeight="1">
      <c r="A11" s="32"/>
      <c r="B11" s="33"/>
      <c r="C11" s="54" t="s">
        <v>22</v>
      </c>
      <c r="D11" s="40">
        <v>84161</v>
      </c>
      <c r="E11" s="41">
        <v>114303</v>
      </c>
      <c r="F11" s="41">
        <v>100420</v>
      </c>
      <c r="G11" s="41">
        <v>85260</v>
      </c>
      <c r="H11" s="41">
        <v>88426</v>
      </c>
      <c r="I11" s="41">
        <v>69860</v>
      </c>
      <c r="J11" s="42">
        <f>SUM(D11:I11)</f>
        <v>542430</v>
      </c>
      <c r="K11" s="41">
        <v>100211</v>
      </c>
      <c r="L11" s="41">
        <v>88820</v>
      </c>
      <c r="M11" s="41">
        <v>107891</v>
      </c>
      <c r="N11" s="41">
        <v>122672</v>
      </c>
      <c r="O11" s="41">
        <v>130078</v>
      </c>
      <c r="P11" s="41">
        <v>142702</v>
      </c>
      <c r="Q11" s="43">
        <f>SUM(J11:P11)</f>
        <v>1234804</v>
      </c>
    </row>
    <row r="12" spans="1:17" ht="18.75" customHeight="1">
      <c r="A12" s="32"/>
      <c r="B12" s="44"/>
      <c r="C12" s="39" t="s">
        <v>23</v>
      </c>
      <c r="D12" s="40">
        <f aca="true" t="shared" si="1" ref="D12:Q12">SUM(D10:D11)</f>
        <v>84161</v>
      </c>
      <c r="E12" s="41">
        <f t="shared" si="1"/>
        <v>114303</v>
      </c>
      <c r="F12" s="41">
        <f t="shared" si="1"/>
        <v>100420</v>
      </c>
      <c r="G12" s="41">
        <f t="shared" si="1"/>
        <v>85260</v>
      </c>
      <c r="H12" s="41">
        <f t="shared" si="1"/>
        <v>88426</v>
      </c>
      <c r="I12" s="41">
        <f t="shared" si="1"/>
        <v>70160</v>
      </c>
      <c r="J12" s="42">
        <f t="shared" si="1"/>
        <v>542730</v>
      </c>
      <c r="K12" s="41">
        <f t="shared" si="1"/>
        <v>100211</v>
      </c>
      <c r="L12" s="41">
        <f t="shared" si="1"/>
        <v>88850</v>
      </c>
      <c r="M12" s="41">
        <f t="shared" si="1"/>
        <v>107891</v>
      </c>
      <c r="N12" s="41">
        <f t="shared" si="1"/>
        <v>122672</v>
      </c>
      <c r="O12" s="41">
        <f t="shared" si="1"/>
        <v>130078</v>
      </c>
      <c r="P12" s="41">
        <f t="shared" si="1"/>
        <v>142702</v>
      </c>
      <c r="Q12" s="43">
        <f t="shared" si="1"/>
        <v>1235134</v>
      </c>
    </row>
    <row r="13" spans="1:17" ht="18.75" customHeight="1">
      <c r="A13" s="32"/>
      <c r="B13" s="55" t="s">
        <v>24</v>
      </c>
      <c r="C13" s="39" t="s">
        <v>7</v>
      </c>
      <c r="D13" s="40"/>
      <c r="E13" s="41"/>
      <c r="F13" s="41"/>
      <c r="G13" s="41"/>
      <c r="H13" s="41">
        <v>55000</v>
      </c>
      <c r="I13" s="41">
        <v>26200</v>
      </c>
      <c r="J13" s="42">
        <f>SUM(D13,E13,F13,G13,H13,I13)</f>
        <v>81200</v>
      </c>
      <c r="K13" s="41"/>
      <c r="L13" s="41"/>
      <c r="M13" s="41"/>
      <c r="N13" s="41"/>
      <c r="O13" s="41"/>
      <c r="P13" s="41"/>
      <c r="Q13" s="43">
        <f>SUM(J13:P13)</f>
        <v>81200</v>
      </c>
    </row>
    <row r="14" spans="1:17" ht="18.75" customHeight="1">
      <c r="A14" s="32"/>
      <c r="B14" s="56" t="s">
        <v>11</v>
      </c>
      <c r="C14" s="57" t="s">
        <v>7</v>
      </c>
      <c r="D14" s="58">
        <f aca="true" t="shared" si="2" ref="D14:I14">SUM(D6,D9,D13)</f>
        <v>0</v>
      </c>
      <c r="E14" s="58">
        <f t="shared" si="2"/>
        <v>0</v>
      </c>
      <c r="F14" s="58">
        <f t="shared" si="2"/>
        <v>0</v>
      </c>
      <c r="G14" s="58">
        <f t="shared" si="2"/>
        <v>23100</v>
      </c>
      <c r="H14" s="58">
        <f t="shared" si="2"/>
        <v>55000</v>
      </c>
      <c r="I14" s="58">
        <f t="shared" si="2"/>
        <v>26200</v>
      </c>
      <c r="J14" s="37">
        <f>SUM(D14:I14)</f>
        <v>104300</v>
      </c>
      <c r="K14" s="58">
        <f aca="true" t="shared" si="3" ref="K14:P14">SUM(K6,K9,K13)</f>
        <v>15700</v>
      </c>
      <c r="L14" s="58">
        <f t="shared" si="3"/>
        <v>39500</v>
      </c>
      <c r="M14" s="58">
        <f t="shared" si="3"/>
        <v>100</v>
      </c>
      <c r="N14" s="58">
        <f t="shared" si="3"/>
        <v>21156</v>
      </c>
      <c r="O14" s="58">
        <f t="shared" si="3"/>
        <v>25000</v>
      </c>
      <c r="P14" s="58">
        <f t="shared" si="3"/>
        <v>0</v>
      </c>
      <c r="Q14" s="38">
        <f>SUM(J14:P14)</f>
        <v>205756</v>
      </c>
    </row>
    <row r="15" spans="1:17" ht="18.75" customHeight="1">
      <c r="A15" s="32"/>
      <c r="B15" s="56"/>
      <c r="C15" s="57" t="s">
        <v>21</v>
      </c>
      <c r="D15" s="58">
        <f aca="true" t="shared" si="4" ref="D15:I15">D10</f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300</v>
      </c>
      <c r="J15" s="59">
        <f>SUM(D15:I15)</f>
        <v>300</v>
      </c>
      <c r="K15" s="58">
        <f aca="true" t="shared" si="5" ref="K15:P15">K10</f>
        <v>0</v>
      </c>
      <c r="L15" s="58">
        <f t="shared" si="5"/>
        <v>30</v>
      </c>
      <c r="M15" s="58">
        <f t="shared" si="5"/>
        <v>0</v>
      </c>
      <c r="N15" s="58">
        <f t="shared" si="5"/>
        <v>0</v>
      </c>
      <c r="O15" s="58">
        <f t="shared" si="5"/>
        <v>0</v>
      </c>
      <c r="P15" s="58">
        <f t="shared" si="5"/>
        <v>0</v>
      </c>
      <c r="Q15" s="38">
        <f>SUM(J15:P15)</f>
        <v>330</v>
      </c>
    </row>
    <row r="16" spans="1:17" ht="18.75" customHeight="1">
      <c r="A16" s="32"/>
      <c r="B16" s="56"/>
      <c r="C16" s="60" t="s">
        <v>8</v>
      </c>
      <c r="D16" s="61">
        <f aca="true" t="shared" si="6" ref="D16:I16">SUM(D11,D7)</f>
        <v>84161</v>
      </c>
      <c r="E16" s="61">
        <f t="shared" si="6"/>
        <v>114303</v>
      </c>
      <c r="F16" s="61">
        <f t="shared" si="6"/>
        <v>106420</v>
      </c>
      <c r="G16" s="61">
        <f t="shared" si="6"/>
        <v>156260</v>
      </c>
      <c r="H16" s="61">
        <f t="shared" si="6"/>
        <v>88426</v>
      </c>
      <c r="I16" s="61">
        <f t="shared" si="6"/>
        <v>69860</v>
      </c>
      <c r="J16" s="42">
        <f>SUM(D16:I16)</f>
        <v>619430</v>
      </c>
      <c r="K16" s="61">
        <f aca="true" t="shared" si="7" ref="K16:P16">SUM(K11,K7)</f>
        <v>135711</v>
      </c>
      <c r="L16" s="61">
        <f t="shared" si="7"/>
        <v>124320</v>
      </c>
      <c r="M16" s="61">
        <f t="shared" si="7"/>
        <v>143391</v>
      </c>
      <c r="N16" s="61">
        <f t="shared" si="7"/>
        <v>202932</v>
      </c>
      <c r="O16" s="61">
        <f t="shared" si="7"/>
        <v>189678</v>
      </c>
      <c r="P16" s="61">
        <f t="shared" si="7"/>
        <v>253379</v>
      </c>
      <c r="Q16" s="43">
        <f>SUM(J16:P16)</f>
        <v>1668841</v>
      </c>
    </row>
    <row r="17" spans="1:17" ht="18.75" customHeight="1">
      <c r="A17" s="62"/>
      <c r="B17" s="63"/>
      <c r="C17" s="60" t="s">
        <v>12</v>
      </c>
      <c r="D17" s="61">
        <f aca="true" t="shared" si="8" ref="D17:I17">SUM(D14:D16)</f>
        <v>84161</v>
      </c>
      <c r="E17" s="61">
        <f t="shared" si="8"/>
        <v>114303</v>
      </c>
      <c r="F17" s="61">
        <f t="shared" si="8"/>
        <v>106420</v>
      </c>
      <c r="G17" s="61">
        <f t="shared" si="8"/>
        <v>179360</v>
      </c>
      <c r="H17" s="61">
        <f t="shared" si="8"/>
        <v>143426</v>
      </c>
      <c r="I17" s="61">
        <f t="shared" si="8"/>
        <v>96360</v>
      </c>
      <c r="J17" s="42">
        <f>SUM(D17,E17,F17,G17,H17,I17)</f>
        <v>724030</v>
      </c>
      <c r="K17" s="61">
        <f aca="true" t="shared" si="9" ref="K17:P17">SUM(K14:K16)</f>
        <v>151411</v>
      </c>
      <c r="L17" s="61">
        <f t="shared" si="9"/>
        <v>163850</v>
      </c>
      <c r="M17" s="61">
        <f t="shared" si="9"/>
        <v>143491</v>
      </c>
      <c r="N17" s="61">
        <f t="shared" si="9"/>
        <v>224088</v>
      </c>
      <c r="O17" s="61">
        <f t="shared" si="9"/>
        <v>214678</v>
      </c>
      <c r="P17" s="61">
        <f t="shared" si="9"/>
        <v>253379</v>
      </c>
      <c r="Q17" s="43">
        <f>SUM(D17,E17,F17,G17,H17,I17,K17,L17,M17,N17,O17,P17)</f>
        <v>1874927</v>
      </c>
    </row>
    <row r="18" spans="1:17" ht="18.75" customHeight="1">
      <c r="A18" s="64" t="s">
        <v>25</v>
      </c>
      <c r="B18" s="55" t="s">
        <v>26</v>
      </c>
      <c r="C18" s="39" t="s">
        <v>27</v>
      </c>
      <c r="D18" s="40"/>
      <c r="E18" s="41"/>
      <c r="F18" s="41"/>
      <c r="G18" s="41"/>
      <c r="H18" s="41"/>
      <c r="I18" s="41">
        <v>38800</v>
      </c>
      <c r="J18" s="65">
        <f aca="true" t="shared" si="10" ref="J18:J25">SUM(D18:I18)</f>
        <v>38800</v>
      </c>
      <c r="K18" s="66"/>
      <c r="L18" s="66">
        <v>39000</v>
      </c>
      <c r="M18" s="66">
        <v>800</v>
      </c>
      <c r="N18" s="66">
        <v>37800</v>
      </c>
      <c r="O18" s="66"/>
      <c r="P18" s="66">
        <v>39100</v>
      </c>
      <c r="Q18" s="67">
        <f aca="true" t="shared" si="11" ref="Q18:Q25">SUM(J18:P18)</f>
        <v>155500</v>
      </c>
    </row>
    <row r="19" spans="1:17" ht="18.75" customHeight="1">
      <c r="A19" s="32"/>
      <c r="B19" s="68" t="s">
        <v>28</v>
      </c>
      <c r="C19" s="39" t="s">
        <v>22</v>
      </c>
      <c r="D19" s="40">
        <v>40550</v>
      </c>
      <c r="E19" s="41">
        <v>39380</v>
      </c>
      <c r="F19" s="41">
        <v>35900</v>
      </c>
      <c r="G19" s="41">
        <v>37000</v>
      </c>
      <c r="H19" s="41"/>
      <c r="I19" s="41"/>
      <c r="J19" s="42">
        <f t="shared" si="10"/>
        <v>152830</v>
      </c>
      <c r="K19" s="41"/>
      <c r="L19" s="41"/>
      <c r="M19" s="41"/>
      <c r="N19" s="41"/>
      <c r="O19" s="41"/>
      <c r="P19" s="41"/>
      <c r="Q19" s="43">
        <f t="shared" si="11"/>
        <v>152830</v>
      </c>
    </row>
    <row r="20" spans="1:17" ht="18.75" customHeight="1">
      <c r="A20" s="32"/>
      <c r="B20" s="55" t="s">
        <v>29</v>
      </c>
      <c r="C20" s="39" t="s">
        <v>27</v>
      </c>
      <c r="D20" s="40"/>
      <c r="E20" s="41"/>
      <c r="F20" s="41"/>
      <c r="G20" s="41"/>
      <c r="H20" s="41">
        <v>20000</v>
      </c>
      <c r="I20" s="41"/>
      <c r="J20" s="42">
        <f t="shared" si="10"/>
        <v>20000</v>
      </c>
      <c r="K20" s="41">
        <v>10000</v>
      </c>
      <c r="L20" s="41"/>
      <c r="M20" s="41"/>
      <c r="N20" s="41"/>
      <c r="O20" s="41"/>
      <c r="P20" s="41"/>
      <c r="Q20" s="43">
        <f t="shared" si="11"/>
        <v>30000</v>
      </c>
    </row>
    <row r="21" spans="1:17" ht="18.75" customHeight="1">
      <c r="A21" s="32"/>
      <c r="B21" s="55" t="s">
        <v>30</v>
      </c>
      <c r="C21" s="39" t="s">
        <v>27</v>
      </c>
      <c r="D21" s="40"/>
      <c r="E21" s="41"/>
      <c r="F21" s="41"/>
      <c r="G21" s="41"/>
      <c r="H21" s="41"/>
      <c r="I21" s="41">
        <v>40000</v>
      </c>
      <c r="J21" s="42">
        <f t="shared" si="10"/>
        <v>40000</v>
      </c>
      <c r="K21" s="41">
        <v>4000</v>
      </c>
      <c r="L21" s="41"/>
      <c r="M21" s="41"/>
      <c r="N21" s="41"/>
      <c r="O21" s="41"/>
      <c r="P21" s="41"/>
      <c r="Q21" s="43">
        <f t="shared" si="11"/>
        <v>44000</v>
      </c>
    </row>
    <row r="22" spans="1:17" ht="18.75" customHeight="1">
      <c r="A22" s="32"/>
      <c r="B22" s="55" t="s">
        <v>31</v>
      </c>
      <c r="C22" s="39" t="s">
        <v>8</v>
      </c>
      <c r="D22" s="40"/>
      <c r="E22" s="41">
        <v>39540</v>
      </c>
      <c r="F22" s="41">
        <v>40000</v>
      </c>
      <c r="G22" s="41">
        <v>40000</v>
      </c>
      <c r="H22" s="41">
        <v>40000</v>
      </c>
      <c r="I22" s="41">
        <v>35000</v>
      </c>
      <c r="J22" s="42">
        <f t="shared" si="10"/>
        <v>194540</v>
      </c>
      <c r="K22" s="41">
        <v>5000</v>
      </c>
      <c r="L22" s="41">
        <v>39000</v>
      </c>
      <c r="M22" s="41">
        <v>630</v>
      </c>
      <c r="N22" s="41">
        <v>40000</v>
      </c>
      <c r="O22" s="41">
        <v>40000</v>
      </c>
      <c r="P22" s="41">
        <v>80000</v>
      </c>
      <c r="Q22" s="43">
        <f t="shared" si="11"/>
        <v>399170</v>
      </c>
    </row>
    <row r="23" spans="1:17" ht="18.75" customHeight="1">
      <c r="A23" s="32"/>
      <c r="B23" s="55" t="s">
        <v>32</v>
      </c>
      <c r="C23" s="39" t="s">
        <v>7</v>
      </c>
      <c r="D23" s="40"/>
      <c r="E23" s="41"/>
      <c r="F23" s="41"/>
      <c r="G23" s="41"/>
      <c r="H23" s="41">
        <v>21200</v>
      </c>
      <c r="I23" s="41"/>
      <c r="J23" s="42">
        <f t="shared" si="10"/>
        <v>21200</v>
      </c>
      <c r="K23" s="41">
        <v>29650</v>
      </c>
      <c r="L23" s="41"/>
      <c r="M23" s="41"/>
      <c r="N23" s="41"/>
      <c r="O23" s="41"/>
      <c r="P23" s="41"/>
      <c r="Q23" s="43">
        <f t="shared" si="11"/>
        <v>50850</v>
      </c>
    </row>
    <row r="24" spans="1:17" ht="18.75" customHeight="1">
      <c r="A24" s="32"/>
      <c r="B24" s="56" t="s">
        <v>33</v>
      </c>
      <c r="C24" s="57" t="s">
        <v>27</v>
      </c>
      <c r="D24" s="37">
        <f aca="true" t="shared" si="12" ref="D24:I24">SUM(D18,D20,D21,D23)</f>
        <v>0</v>
      </c>
      <c r="E24" s="58">
        <f t="shared" si="12"/>
        <v>0</v>
      </c>
      <c r="F24" s="58">
        <f t="shared" si="12"/>
        <v>0</v>
      </c>
      <c r="G24" s="58">
        <f t="shared" si="12"/>
        <v>0</v>
      </c>
      <c r="H24" s="58">
        <f t="shared" si="12"/>
        <v>41200</v>
      </c>
      <c r="I24" s="58">
        <f t="shared" si="12"/>
        <v>78800</v>
      </c>
      <c r="J24" s="37">
        <f t="shared" si="10"/>
        <v>120000</v>
      </c>
      <c r="K24" s="58">
        <f aca="true" t="shared" si="13" ref="K24:P24">SUM(K18,K20,K21,K23)</f>
        <v>43650</v>
      </c>
      <c r="L24" s="58">
        <f t="shared" si="13"/>
        <v>39000</v>
      </c>
      <c r="M24" s="58">
        <f t="shared" si="13"/>
        <v>800</v>
      </c>
      <c r="N24" s="58">
        <f t="shared" si="13"/>
        <v>37800</v>
      </c>
      <c r="O24" s="58">
        <f t="shared" si="13"/>
        <v>0</v>
      </c>
      <c r="P24" s="58">
        <f t="shared" si="13"/>
        <v>39100</v>
      </c>
      <c r="Q24" s="38">
        <f t="shared" si="11"/>
        <v>280350</v>
      </c>
    </row>
    <row r="25" spans="1:17" ht="18.75" customHeight="1">
      <c r="A25" s="32"/>
      <c r="B25" s="56"/>
      <c r="C25" s="60" t="s">
        <v>22</v>
      </c>
      <c r="D25" s="42">
        <f aca="true" t="shared" si="14" ref="D25:I25">SUM(D19,D22)</f>
        <v>40550</v>
      </c>
      <c r="E25" s="61">
        <f t="shared" si="14"/>
        <v>78920</v>
      </c>
      <c r="F25" s="61">
        <f t="shared" si="14"/>
        <v>75900</v>
      </c>
      <c r="G25" s="61">
        <f t="shared" si="14"/>
        <v>77000</v>
      </c>
      <c r="H25" s="61">
        <f t="shared" si="14"/>
        <v>40000</v>
      </c>
      <c r="I25" s="61">
        <f t="shared" si="14"/>
        <v>35000</v>
      </c>
      <c r="J25" s="42">
        <f t="shared" si="10"/>
        <v>347370</v>
      </c>
      <c r="K25" s="61">
        <f aca="true" t="shared" si="15" ref="K25:P25">SUM(K19,K22)</f>
        <v>5000</v>
      </c>
      <c r="L25" s="61">
        <f t="shared" si="15"/>
        <v>39000</v>
      </c>
      <c r="M25" s="61">
        <f t="shared" si="15"/>
        <v>630</v>
      </c>
      <c r="N25" s="61">
        <f t="shared" si="15"/>
        <v>40000</v>
      </c>
      <c r="O25" s="61">
        <f t="shared" si="15"/>
        <v>40000</v>
      </c>
      <c r="P25" s="61">
        <f t="shared" si="15"/>
        <v>80000</v>
      </c>
      <c r="Q25" s="43">
        <f t="shared" si="11"/>
        <v>552000</v>
      </c>
    </row>
    <row r="26" spans="1:17" ht="18.75" customHeight="1">
      <c r="A26" s="62"/>
      <c r="B26" s="63"/>
      <c r="C26" s="60" t="s">
        <v>12</v>
      </c>
      <c r="D26" s="61">
        <f aca="true" t="shared" si="16" ref="D26:Q26">SUM(D24:D25)</f>
        <v>40550</v>
      </c>
      <c r="E26" s="61">
        <f t="shared" si="16"/>
        <v>78920</v>
      </c>
      <c r="F26" s="61">
        <f t="shared" si="16"/>
        <v>75900</v>
      </c>
      <c r="G26" s="61">
        <f t="shared" si="16"/>
        <v>77000</v>
      </c>
      <c r="H26" s="61">
        <f t="shared" si="16"/>
        <v>81200</v>
      </c>
      <c r="I26" s="61">
        <f t="shared" si="16"/>
        <v>113800</v>
      </c>
      <c r="J26" s="42">
        <f t="shared" si="16"/>
        <v>467370</v>
      </c>
      <c r="K26" s="61">
        <f t="shared" si="16"/>
        <v>48650</v>
      </c>
      <c r="L26" s="61">
        <f t="shared" si="16"/>
        <v>78000</v>
      </c>
      <c r="M26" s="61">
        <f t="shared" si="16"/>
        <v>1430</v>
      </c>
      <c r="N26" s="61">
        <f t="shared" si="16"/>
        <v>77800</v>
      </c>
      <c r="O26" s="61">
        <f t="shared" si="16"/>
        <v>40000</v>
      </c>
      <c r="P26" s="61">
        <f t="shared" si="16"/>
        <v>119100</v>
      </c>
      <c r="Q26" s="43">
        <f t="shared" si="16"/>
        <v>832350</v>
      </c>
    </row>
    <row r="27" spans="1:17" ht="18.75" customHeight="1">
      <c r="A27" s="64" t="s">
        <v>34</v>
      </c>
      <c r="B27" s="45" t="s">
        <v>35</v>
      </c>
      <c r="C27" s="46" t="s">
        <v>13</v>
      </c>
      <c r="D27" s="47"/>
      <c r="E27" s="48"/>
      <c r="F27" s="48"/>
      <c r="G27" s="48"/>
      <c r="H27" s="48"/>
      <c r="I27" s="48"/>
      <c r="J27" s="49">
        <f aca="true" t="shared" si="17" ref="J27:J32">SUM(D27:I27)</f>
        <v>0</v>
      </c>
      <c r="K27" s="48"/>
      <c r="L27" s="48"/>
      <c r="M27" s="48"/>
      <c r="N27" s="48"/>
      <c r="O27" s="48"/>
      <c r="P27" s="48">
        <v>400</v>
      </c>
      <c r="Q27" s="50">
        <f aca="true" t="shared" si="18" ref="Q27:Q32">SUM(J27:P27)</f>
        <v>400</v>
      </c>
    </row>
    <row r="28" spans="1:17" ht="18.75" customHeight="1">
      <c r="A28" s="32"/>
      <c r="B28" s="55" t="s">
        <v>36</v>
      </c>
      <c r="C28" s="39" t="s">
        <v>21</v>
      </c>
      <c r="D28" s="40"/>
      <c r="E28" s="41"/>
      <c r="F28" s="41"/>
      <c r="G28" s="41"/>
      <c r="H28" s="41"/>
      <c r="I28" s="41">
        <v>100</v>
      </c>
      <c r="J28" s="42">
        <f t="shared" si="17"/>
        <v>100</v>
      </c>
      <c r="K28" s="41"/>
      <c r="L28" s="41"/>
      <c r="M28" s="41"/>
      <c r="N28" s="41"/>
      <c r="O28" s="41"/>
      <c r="P28" s="41"/>
      <c r="Q28" s="43">
        <f t="shared" si="18"/>
        <v>100</v>
      </c>
    </row>
    <row r="29" spans="1:17" ht="18.75" customHeight="1">
      <c r="A29" s="32"/>
      <c r="B29" s="69" t="s">
        <v>37</v>
      </c>
      <c r="C29" s="39" t="s">
        <v>21</v>
      </c>
      <c r="D29" s="40">
        <v>310</v>
      </c>
      <c r="E29" s="41">
        <v>726</v>
      </c>
      <c r="F29" s="41">
        <v>1124</v>
      </c>
      <c r="G29" s="41">
        <v>481</v>
      </c>
      <c r="H29" s="41">
        <v>140</v>
      </c>
      <c r="I29" s="41">
        <v>1050</v>
      </c>
      <c r="J29" s="42">
        <f t="shared" si="17"/>
        <v>3831</v>
      </c>
      <c r="K29" s="41">
        <v>350</v>
      </c>
      <c r="L29" s="41">
        <v>700</v>
      </c>
      <c r="M29" s="41">
        <v>960</v>
      </c>
      <c r="N29" s="41">
        <v>176</v>
      </c>
      <c r="O29" s="41">
        <v>1400</v>
      </c>
      <c r="P29" s="41">
        <v>448</v>
      </c>
      <c r="Q29" s="43">
        <f t="shared" si="18"/>
        <v>7865</v>
      </c>
    </row>
    <row r="30" spans="1:17" ht="18.75" customHeight="1">
      <c r="A30" s="32"/>
      <c r="B30" s="33" t="s">
        <v>38</v>
      </c>
      <c r="C30" s="34" t="s">
        <v>27</v>
      </c>
      <c r="D30" s="53"/>
      <c r="E30" s="36"/>
      <c r="F30" s="36">
        <v>25515</v>
      </c>
      <c r="G30" s="36"/>
      <c r="H30" s="36"/>
      <c r="I30" s="36">
        <v>26000</v>
      </c>
      <c r="J30" s="37">
        <f t="shared" si="17"/>
        <v>51515</v>
      </c>
      <c r="K30" s="36"/>
      <c r="L30" s="36"/>
      <c r="M30" s="36">
        <v>25500</v>
      </c>
      <c r="N30" s="36"/>
      <c r="O30" s="36"/>
      <c r="P30" s="36"/>
      <c r="Q30" s="38">
        <f t="shared" si="18"/>
        <v>77015</v>
      </c>
    </row>
    <row r="31" spans="1:17" ht="18.75" customHeight="1">
      <c r="A31" s="32"/>
      <c r="B31" s="33"/>
      <c r="C31" s="34" t="s">
        <v>21</v>
      </c>
      <c r="D31" s="53"/>
      <c r="E31" s="36"/>
      <c r="F31" s="36"/>
      <c r="G31" s="36"/>
      <c r="H31" s="36"/>
      <c r="I31" s="36"/>
      <c r="J31" s="37">
        <f t="shared" si="17"/>
        <v>0</v>
      </c>
      <c r="K31" s="36"/>
      <c r="L31" s="36"/>
      <c r="M31" s="36"/>
      <c r="N31" s="36"/>
      <c r="O31" s="36"/>
      <c r="P31" s="36">
        <v>200</v>
      </c>
      <c r="Q31" s="38">
        <f t="shared" si="18"/>
        <v>200</v>
      </c>
    </row>
    <row r="32" spans="1:17" ht="18.75" customHeight="1">
      <c r="A32" s="32"/>
      <c r="B32" s="33"/>
      <c r="C32" s="39" t="s">
        <v>22</v>
      </c>
      <c r="D32" s="40">
        <v>160170</v>
      </c>
      <c r="E32" s="41">
        <v>124076</v>
      </c>
      <c r="F32" s="41">
        <v>160640</v>
      </c>
      <c r="G32" s="41">
        <v>162136</v>
      </c>
      <c r="H32" s="41">
        <v>167390</v>
      </c>
      <c r="I32" s="41">
        <v>209371</v>
      </c>
      <c r="J32" s="42">
        <f t="shared" si="17"/>
        <v>983783</v>
      </c>
      <c r="K32" s="41">
        <v>133600</v>
      </c>
      <c r="L32" s="41">
        <v>167279</v>
      </c>
      <c r="M32" s="41">
        <v>120181</v>
      </c>
      <c r="N32" s="41">
        <v>164800</v>
      </c>
      <c r="O32" s="41">
        <v>48000</v>
      </c>
      <c r="P32" s="41">
        <v>83150</v>
      </c>
      <c r="Q32" s="43">
        <f t="shared" si="18"/>
        <v>1700793</v>
      </c>
    </row>
    <row r="33" spans="1:17" ht="18.75" customHeight="1">
      <c r="A33" s="32"/>
      <c r="B33" s="33"/>
      <c r="C33" s="34" t="s">
        <v>23</v>
      </c>
      <c r="D33" s="53">
        <f aca="true" t="shared" si="19" ref="D33:Q33">SUM(D30:D32)</f>
        <v>160170</v>
      </c>
      <c r="E33" s="36">
        <f t="shared" si="19"/>
        <v>124076</v>
      </c>
      <c r="F33" s="36">
        <f t="shared" si="19"/>
        <v>186155</v>
      </c>
      <c r="G33" s="36">
        <f t="shared" si="19"/>
        <v>162136</v>
      </c>
      <c r="H33" s="36">
        <f t="shared" si="19"/>
        <v>167390</v>
      </c>
      <c r="I33" s="36">
        <f t="shared" si="19"/>
        <v>235371</v>
      </c>
      <c r="J33" s="37">
        <f t="shared" si="19"/>
        <v>1035298</v>
      </c>
      <c r="K33" s="36">
        <f t="shared" si="19"/>
        <v>133600</v>
      </c>
      <c r="L33" s="36">
        <f t="shared" si="19"/>
        <v>167279</v>
      </c>
      <c r="M33" s="36">
        <f t="shared" si="19"/>
        <v>145681</v>
      </c>
      <c r="N33" s="36">
        <f t="shared" si="19"/>
        <v>164800</v>
      </c>
      <c r="O33" s="36">
        <f t="shared" si="19"/>
        <v>48000</v>
      </c>
      <c r="P33" s="36">
        <f t="shared" si="19"/>
        <v>83350</v>
      </c>
      <c r="Q33" s="38">
        <f t="shared" si="19"/>
        <v>1778008</v>
      </c>
    </row>
    <row r="34" spans="1:17" ht="18.75" customHeight="1">
      <c r="A34" s="32"/>
      <c r="B34" s="45" t="s">
        <v>14</v>
      </c>
      <c r="C34" s="46" t="s">
        <v>7</v>
      </c>
      <c r="D34" s="47"/>
      <c r="E34" s="48"/>
      <c r="F34" s="48"/>
      <c r="G34" s="48"/>
      <c r="H34" s="48"/>
      <c r="I34" s="48">
        <v>44000</v>
      </c>
      <c r="J34" s="49">
        <f aca="true" t="shared" si="20" ref="J34:J41">SUM(D34:I34)</f>
        <v>44000</v>
      </c>
      <c r="K34" s="48"/>
      <c r="L34" s="48"/>
      <c r="M34" s="48"/>
      <c r="N34" s="48"/>
      <c r="O34" s="48"/>
      <c r="P34" s="48"/>
      <c r="Q34" s="50">
        <f aca="true" t="shared" si="21" ref="Q34:Q41">SUM(J34:P34)</f>
        <v>44000</v>
      </c>
    </row>
    <row r="35" spans="1:17" ht="18.75" customHeight="1">
      <c r="A35" s="32"/>
      <c r="B35" s="45" t="s">
        <v>39</v>
      </c>
      <c r="C35" s="46" t="s">
        <v>21</v>
      </c>
      <c r="D35" s="47">
        <v>336</v>
      </c>
      <c r="E35" s="48">
        <v>288</v>
      </c>
      <c r="F35" s="48">
        <v>528</v>
      </c>
      <c r="G35" s="48">
        <v>120</v>
      </c>
      <c r="H35" s="48">
        <v>336</v>
      </c>
      <c r="I35" s="48">
        <v>312</v>
      </c>
      <c r="J35" s="49">
        <f t="shared" si="20"/>
        <v>1920</v>
      </c>
      <c r="K35" s="48">
        <v>480</v>
      </c>
      <c r="L35" s="48">
        <v>504</v>
      </c>
      <c r="M35" s="48">
        <v>560</v>
      </c>
      <c r="N35" s="48">
        <v>748</v>
      </c>
      <c r="O35" s="48">
        <v>492</v>
      </c>
      <c r="P35" s="48">
        <v>580</v>
      </c>
      <c r="Q35" s="50">
        <f t="shared" si="21"/>
        <v>5284</v>
      </c>
    </row>
    <row r="36" spans="1:17" ht="18.75" customHeight="1">
      <c r="A36" s="32"/>
      <c r="B36" s="45" t="s">
        <v>40</v>
      </c>
      <c r="C36" s="46" t="s">
        <v>7</v>
      </c>
      <c r="D36" s="47">
        <v>28498</v>
      </c>
      <c r="E36" s="48"/>
      <c r="F36" s="48"/>
      <c r="G36" s="48"/>
      <c r="H36" s="48">
        <v>30000</v>
      </c>
      <c r="I36" s="48"/>
      <c r="J36" s="49">
        <f t="shared" si="20"/>
        <v>58498</v>
      </c>
      <c r="K36" s="48"/>
      <c r="L36" s="48"/>
      <c r="M36" s="48"/>
      <c r="N36" s="48"/>
      <c r="O36" s="48">
        <v>30000</v>
      </c>
      <c r="P36" s="48"/>
      <c r="Q36" s="50">
        <f t="shared" si="21"/>
        <v>88498</v>
      </c>
    </row>
    <row r="37" spans="1:17" ht="18.75" customHeight="1">
      <c r="A37" s="32"/>
      <c r="B37" s="45" t="s">
        <v>41</v>
      </c>
      <c r="C37" s="46" t="s">
        <v>22</v>
      </c>
      <c r="D37" s="47"/>
      <c r="E37" s="48"/>
      <c r="F37" s="48"/>
      <c r="G37" s="48">
        <v>9647</v>
      </c>
      <c r="H37" s="48"/>
      <c r="I37" s="48"/>
      <c r="J37" s="49">
        <f t="shared" si="20"/>
        <v>9647</v>
      </c>
      <c r="K37" s="48"/>
      <c r="L37" s="48"/>
      <c r="M37" s="48"/>
      <c r="N37" s="48"/>
      <c r="O37" s="48"/>
      <c r="P37" s="48"/>
      <c r="Q37" s="50">
        <f t="shared" si="21"/>
        <v>9647</v>
      </c>
    </row>
    <row r="38" spans="1:17" ht="18.75" customHeight="1">
      <c r="A38" s="32"/>
      <c r="B38" s="45" t="s">
        <v>42</v>
      </c>
      <c r="C38" s="46" t="s">
        <v>27</v>
      </c>
      <c r="D38" s="48"/>
      <c r="E38" s="48"/>
      <c r="F38" s="48"/>
      <c r="G38" s="48"/>
      <c r="H38" s="48"/>
      <c r="I38" s="48"/>
      <c r="J38" s="49">
        <f t="shared" si="20"/>
        <v>0</v>
      </c>
      <c r="K38" s="48"/>
      <c r="L38" s="48">
        <v>25500</v>
      </c>
      <c r="M38" s="48"/>
      <c r="N38" s="48"/>
      <c r="O38" s="48"/>
      <c r="P38" s="48"/>
      <c r="Q38" s="50">
        <f t="shared" si="21"/>
        <v>25500</v>
      </c>
    </row>
    <row r="39" spans="1:17" ht="18.75" customHeight="1">
      <c r="A39" s="32"/>
      <c r="B39" s="45" t="s">
        <v>43</v>
      </c>
      <c r="C39" s="46" t="s">
        <v>7</v>
      </c>
      <c r="D39" s="47"/>
      <c r="E39" s="48"/>
      <c r="F39" s="48"/>
      <c r="G39" s="48"/>
      <c r="H39" s="48"/>
      <c r="I39" s="48"/>
      <c r="J39" s="49">
        <f t="shared" si="20"/>
        <v>0</v>
      </c>
      <c r="K39" s="48"/>
      <c r="L39" s="48"/>
      <c r="M39" s="48"/>
      <c r="N39" s="48">
        <v>45000</v>
      </c>
      <c r="O39" s="48">
        <v>36900</v>
      </c>
      <c r="P39" s="48">
        <v>48000</v>
      </c>
      <c r="Q39" s="50">
        <f t="shared" si="21"/>
        <v>129900</v>
      </c>
    </row>
    <row r="40" spans="1:17" ht="18.75" customHeight="1">
      <c r="A40" s="32"/>
      <c r="B40" s="45" t="s">
        <v>44</v>
      </c>
      <c r="C40" s="46" t="s">
        <v>27</v>
      </c>
      <c r="D40" s="47">
        <v>5800</v>
      </c>
      <c r="E40" s="48"/>
      <c r="F40" s="48">
        <v>5800</v>
      </c>
      <c r="G40" s="48"/>
      <c r="H40" s="48">
        <v>6000</v>
      </c>
      <c r="I40" s="48">
        <v>5000</v>
      </c>
      <c r="J40" s="49">
        <f t="shared" si="20"/>
        <v>22600</v>
      </c>
      <c r="K40" s="48"/>
      <c r="L40" s="48">
        <v>7000</v>
      </c>
      <c r="M40" s="48"/>
      <c r="N40" s="48">
        <v>4700</v>
      </c>
      <c r="O40" s="48"/>
      <c r="P40" s="48"/>
      <c r="Q40" s="50">
        <f t="shared" si="21"/>
        <v>34300</v>
      </c>
    </row>
    <row r="41" spans="1:17" ht="18.75" customHeight="1">
      <c r="A41" s="32"/>
      <c r="B41" s="45" t="s">
        <v>45</v>
      </c>
      <c r="C41" s="46" t="s">
        <v>7</v>
      </c>
      <c r="D41" s="48">
        <v>55000</v>
      </c>
      <c r="E41" s="48"/>
      <c r="F41" s="48"/>
      <c r="G41" s="48"/>
      <c r="H41" s="48"/>
      <c r="I41" s="48"/>
      <c r="J41" s="49">
        <f t="shared" si="20"/>
        <v>55000</v>
      </c>
      <c r="K41" s="48"/>
      <c r="L41" s="48"/>
      <c r="M41" s="48"/>
      <c r="N41" s="48"/>
      <c r="O41" s="48"/>
      <c r="P41" s="48"/>
      <c r="Q41" s="50">
        <f t="shared" si="21"/>
        <v>55000</v>
      </c>
    </row>
    <row r="42" spans="1:17" ht="18.75" customHeight="1">
      <c r="A42" s="32"/>
      <c r="B42" s="56" t="s">
        <v>33</v>
      </c>
      <c r="C42" s="57" t="s">
        <v>7</v>
      </c>
      <c r="D42" s="58">
        <f aca="true" t="shared" si="22" ref="D42:Q42">SUM(D30,D34,D36,D38,D39,D40,D41)</f>
        <v>89298</v>
      </c>
      <c r="E42" s="58">
        <f t="shared" si="22"/>
        <v>0</v>
      </c>
      <c r="F42" s="58">
        <f t="shared" si="22"/>
        <v>31315</v>
      </c>
      <c r="G42" s="58">
        <f t="shared" si="22"/>
        <v>0</v>
      </c>
      <c r="H42" s="58">
        <f t="shared" si="22"/>
        <v>36000</v>
      </c>
      <c r="I42" s="58">
        <f t="shared" si="22"/>
        <v>75000</v>
      </c>
      <c r="J42" s="37">
        <f t="shared" si="22"/>
        <v>231613</v>
      </c>
      <c r="K42" s="58">
        <f t="shared" si="22"/>
        <v>0</v>
      </c>
      <c r="L42" s="58">
        <f t="shared" si="22"/>
        <v>32500</v>
      </c>
      <c r="M42" s="58">
        <f t="shared" si="22"/>
        <v>25500</v>
      </c>
      <c r="N42" s="58">
        <f t="shared" si="22"/>
        <v>49700</v>
      </c>
      <c r="O42" s="58">
        <f t="shared" si="22"/>
        <v>66900</v>
      </c>
      <c r="P42" s="58">
        <f t="shared" si="22"/>
        <v>48000</v>
      </c>
      <c r="Q42" s="38">
        <f t="shared" si="22"/>
        <v>454213</v>
      </c>
    </row>
    <row r="43" spans="1:17" ht="18.75" customHeight="1">
      <c r="A43" s="32"/>
      <c r="B43" s="56"/>
      <c r="C43" s="57" t="s">
        <v>13</v>
      </c>
      <c r="D43" s="58">
        <f aca="true" t="shared" si="23" ref="D43:Q43">SUM(D27,D28,D29,D31,D35)</f>
        <v>646</v>
      </c>
      <c r="E43" s="58">
        <f t="shared" si="23"/>
        <v>1014</v>
      </c>
      <c r="F43" s="58">
        <f t="shared" si="23"/>
        <v>1652</v>
      </c>
      <c r="G43" s="58">
        <f t="shared" si="23"/>
        <v>601</v>
      </c>
      <c r="H43" s="58">
        <f t="shared" si="23"/>
        <v>476</v>
      </c>
      <c r="I43" s="58">
        <f t="shared" si="23"/>
        <v>1462</v>
      </c>
      <c r="J43" s="37">
        <f t="shared" si="23"/>
        <v>5851</v>
      </c>
      <c r="K43" s="58">
        <f t="shared" si="23"/>
        <v>830</v>
      </c>
      <c r="L43" s="58">
        <f t="shared" si="23"/>
        <v>1204</v>
      </c>
      <c r="M43" s="58">
        <f t="shared" si="23"/>
        <v>1520</v>
      </c>
      <c r="N43" s="58">
        <f t="shared" si="23"/>
        <v>924</v>
      </c>
      <c r="O43" s="58">
        <f t="shared" si="23"/>
        <v>1892</v>
      </c>
      <c r="P43" s="58">
        <f t="shared" si="23"/>
        <v>1628</v>
      </c>
      <c r="Q43" s="38">
        <f t="shared" si="23"/>
        <v>13849</v>
      </c>
    </row>
    <row r="44" spans="1:17" ht="18.75" customHeight="1">
      <c r="A44" s="32"/>
      <c r="B44" s="56"/>
      <c r="C44" s="60" t="s">
        <v>8</v>
      </c>
      <c r="D44" s="61">
        <f aca="true" t="shared" si="24" ref="D44:Q44">SUM(D32,D37)</f>
        <v>160170</v>
      </c>
      <c r="E44" s="61">
        <f t="shared" si="24"/>
        <v>124076</v>
      </c>
      <c r="F44" s="61">
        <f t="shared" si="24"/>
        <v>160640</v>
      </c>
      <c r="G44" s="61">
        <f t="shared" si="24"/>
        <v>171783</v>
      </c>
      <c r="H44" s="61">
        <f t="shared" si="24"/>
        <v>167390</v>
      </c>
      <c r="I44" s="61">
        <f t="shared" si="24"/>
        <v>209371</v>
      </c>
      <c r="J44" s="42">
        <f t="shared" si="24"/>
        <v>993430</v>
      </c>
      <c r="K44" s="61">
        <f t="shared" si="24"/>
        <v>133600</v>
      </c>
      <c r="L44" s="61">
        <f t="shared" si="24"/>
        <v>167279</v>
      </c>
      <c r="M44" s="61">
        <f t="shared" si="24"/>
        <v>120181</v>
      </c>
      <c r="N44" s="61">
        <f t="shared" si="24"/>
        <v>164800</v>
      </c>
      <c r="O44" s="61">
        <f t="shared" si="24"/>
        <v>48000</v>
      </c>
      <c r="P44" s="61">
        <f t="shared" si="24"/>
        <v>83150</v>
      </c>
      <c r="Q44" s="43">
        <f t="shared" si="24"/>
        <v>1710440</v>
      </c>
    </row>
    <row r="45" spans="1:17" ht="18.75" customHeight="1">
      <c r="A45" s="62"/>
      <c r="B45" s="63"/>
      <c r="C45" s="60" t="s">
        <v>12</v>
      </c>
      <c r="D45" s="61">
        <f aca="true" t="shared" si="25" ref="D45:I45">SUM(D42:D44)</f>
        <v>250114</v>
      </c>
      <c r="E45" s="61">
        <f t="shared" si="25"/>
        <v>125090</v>
      </c>
      <c r="F45" s="61">
        <f t="shared" si="25"/>
        <v>193607</v>
      </c>
      <c r="G45" s="61">
        <f t="shared" si="25"/>
        <v>172384</v>
      </c>
      <c r="H45" s="61">
        <f t="shared" si="25"/>
        <v>203866</v>
      </c>
      <c r="I45" s="61">
        <f t="shared" si="25"/>
        <v>285833</v>
      </c>
      <c r="J45" s="42">
        <f>SUM(D45,E45,F45,G45,H45,I45)</f>
        <v>1230894</v>
      </c>
      <c r="K45" s="61">
        <f aca="true" t="shared" si="26" ref="K45:P45">SUM(K42:K44)</f>
        <v>134430</v>
      </c>
      <c r="L45" s="61">
        <f t="shared" si="26"/>
        <v>200983</v>
      </c>
      <c r="M45" s="61">
        <f t="shared" si="26"/>
        <v>147201</v>
      </c>
      <c r="N45" s="61">
        <f t="shared" si="26"/>
        <v>215424</v>
      </c>
      <c r="O45" s="61">
        <f t="shared" si="26"/>
        <v>116792</v>
      </c>
      <c r="P45" s="61">
        <f t="shared" si="26"/>
        <v>132778</v>
      </c>
      <c r="Q45" s="43">
        <f>SUM(D45,E45,F45,G45,H45,I45,K45,L45,M45,N45,O45,P45)</f>
        <v>2178502</v>
      </c>
    </row>
    <row r="46" spans="1:17" ht="18.75" customHeight="1">
      <c r="A46" s="70" t="s">
        <v>46</v>
      </c>
      <c r="B46" s="71"/>
      <c r="C46" s="57" t="s">
        <v>7</v>
      </c>
      <c r="D46" s="58">
        <f aca="true" t="shared" si="27" ref="D46:I46">SUM(D14,D24,D42)</f>
        <v>89298</v>
      </c>
      <c r="E46" s="58">
        <f t="shared" si="27"/>
        <v>0</v>
      </c>
      <c r="F46" s="58">
        <f t="shared" si="27"/>
        <v>31315</v>
      </c>
      <c r="G46" s="58">
        <f t="shared" si="27"/>
        <v>23100</v>
      </c>
      <c r="H46" s="58">
        <f t="shared" si="27"/>
        <v>132200</v>
      </c>
      <c r="I46" s="58">
        <f t="shared" si="27"/>
        <v>180000</v>
      </c>
      <c r="J46" s="37">
        <f>SUM(D46:I46)</f>
        <v>455913</v>
      </c>
      <c r="K46" s="58">
        <f aca="true" t="shared" si="28" ref="K46:P46">SUM(K14,K24,K42)</f>
        <v>59350</v>
      </c>
      <c r="L46" s="58">
        <f t="shared" si="28"/>
        <v>111000</v>
      </c>
      <c r="M46" s="58">
        <f t="shared" si="28"/>
        <v>26400</v>
      </c>
      <c r="N46" s="58">
        <f t="shared" si="28"/>
        <v>108656</v>
      </c>
      <c r="O46" s="58">
        <f t="shared" si="28"/>
        <v>91900</v>
      </c>
      <c r="P46" s="58">
        <f t="shared" si="28"/>
        <v>87100</v>
      </c>
      <c r="Q46" s="38">
        <f>SUM(J46:P46)</f>
        <v>940319</v>
      </c>
    </row>
    <row r="47" spans="1:17" ht="18.75" customHeight="1">
      <c r="A47" s="70"/>
      <c r="B47" s="71"/>
      <c r="C47" s="57" t="s">
        <v>13</v>
      </c>
      <c r="D47" s="58">
        <f aca="true" t="shared" si="29" ref="D47:I47">SUM(D15,D43)</f>
        <v>646</v>
      </c>
      <c r="E47" s="58">
        <f t="shared" si="29"/>
        <v>1014</v>
      </c>
      <c r="F47" s="58">
        <f t="shared" si="29"/>
        <v>1652</v>
      </c>
      <c r="G47" s="58">
        <f t="shared" si="29"/>
        <v>601</v>
      </c>
      <c r="H47" s="58">
        <f t="shared" si="29"/>
        <v>476</v>
      </c>
      <c r="I47" s="58">
        <f t="shared" si="29"/>
        <v>1762</v>
      </c>
      <c r="J47" s="58">
        <f>SUM(D47:I47)</f>
        <v>6151</v>
      </c>
      <c r="K47" s="58">
        <f aca="true" t="shared" si="30" ref="K47:P47">SUM(K15,K43)</f>
        <v>830</v>
      </c>
      <c r="L47" s="58">
        <f t="shared" si="30"/>
        <v>1234</v>
      </c>
      <c r="M47" s="58">
        <f t="shared" si="30"/>
        <v>1520</v>
      </c>
      <c r="N47" s="58">
        <f t="shared" si="30"/>
        <v>924</v>
      </c>
      <c r="O47" s="58">
        <f t="shared" si="30"/>
        <v>1892</v>
      </c>
      <c r="P47" s="58">
        <f t="shared" si="30"/>
        <v>1628</v>
      </c>
      <c r="Q47" s="38">
        <f>SUM(J47:P47)</f>
        <v>14179</v>
      </c>
    </row>
    <row r="48" spans="1:17" ht="18.75" customHeight="1">
      <c r="A48" s="70"/>
      <c r="B48" s="71"/>
      <c r="C48" s="60" t="s">
        <v>8</v>
      </c>
      <c r="D48" s="61">
        <f aca="true" t="shared" si="31" ref="D48:I48">SUM(D16,D25,D44)</f>
        <v>284881</v>
      </c>
      <c r="E48" s="61">
        <f t="shared" si="31"/>
        <v>317299</v>
      </c>
      <c r="F48" s="61">
        <f t="shared" si="31"/>
        <v>342960</v>
      </c>
      <c r="G48" s="61">
        <f t="shared" si="31"/>
        <v>405043</v>
      </c>
      <c r="H48" s="61">
        <f t="shared" si="31"/>
        <v>295816</v>
      </c>
      <c r="I48" s="61">
        <f t="shared" si="31"/>
        <v>314231</v>
      </c>
      <c r="J48" s="42">
        <f>SUM(D48:I48)</f>
        <v>1960230</v>
      </c>
      <c r="K48" s="61">
        <f aca="true" t="shared" si="32" ref="K48:P48">SUM(K16,K25,K44)</f>
        <v>274311</v>
      </c>
      <c r="L48" s="61">
        <f t="shared" si="32"/>
        <v>330599</v>
      </c>
      <c r="M48" s="61">
        <f t="shared" si="32"/>
        <v>264202</v>
      </c>
      <c r="N48" s="61">
        <f t="shared" si="32"/>
        <v>407732</v>
      </c>
      <c r="O48" s="61">
        <f t="shared" si="32"/>
        <v>277678</v>
      </c>
      <c r="P48" s="61">
        <f t="shared" si="32"/>
        <v>416529</v>
      </c>
      <c r="Q48" s="43">
        <f>SUM(J48:P48)</f>
        <v>3931281</v>
      </c>
    </row>
    <row r="49" spans="1:17" ht="18.75" customHeight="1" thickBot="1">
      <c r="A49" s="72"/>
      <c r="B49" s="73"/>
      <c r="C49" s="74" t="s">
        <v>12</v>
      </c>
      <c r="D49" s="75">
        <f aca="true" t="shared" si="33" ref="D49:I49">SUM(D46:D48)</f>
        <v>374825</v>
      </c>
      <c r="E49" s="75">
        <f t="shared" si="33"/>
        <v>318313</v>
      </c>
      <c r="F49" s="75">
        <f t="shared" si="33"/>
        <v>375927</v>
      </c>
      <c r="G49" s="75">
        <f t="shared" si="33"/>
        <v>428744</v>
      </c>
      <c r="H49" s="75">
        <f t="shared" si="33"/>
        <v>428492</v>
      </c>
      <c r="I49" s="75">
        <f t="shared" si="33"/>
        <v>495993</v>
      </c>
      <c r="J49" s="76">
        <f>SUM(D49,E49,F49,G49,H49,I49)</f>
        <v>2422294</v>
      </c>
      <c r="K49" s="75">
        <f aca="true" t="shared" si="34" ref="K49:P49">SUM(K46:K48)</f>
        <v>334491</v>
      </c>
      <c r="L49" s="75">
        <f t="shared" si="34"/>
        <v>442833</v>
      </c>
      <c r="M49" s="75">
        <f t="shared" si="34"/>
        <v>292122</v>
      </c>
      <c r="N49" s="75">
        <f t="shared" si="34"/>
        <v>517312</v>
      </c>
      <c r="O49" s="75">
        <f t="shared" si="34"/>
        <v>371470</v>
      </c>
      <c r="P49" s="75">
        <f t="shared" si="34"/>
        <v>505257</v>
      </c>
      <c r="Q49" s="77">
        <f>SUM(D49,E49,F49,G49,H49,I49,K49,L49,M49,N49,O49,P49)</f>
        <v>4885779</v>
      </c>
    </row>
  </sheetData>
  <mergeCells count="10">
    <mergeCell ref="A6:A17"/>
    <mergeCell ref="B6:B8"/>
    <mergeCell ref="B14:B17"/>
    <mergeCell ref="A18:A26"/>
    <mergeCell ref="B24:B26"/>
    <mergeCell ref="B10:B12"/>
    <mergeCell ref="A46:B49"/>
    <mergeCell ref="A27:A45"/>
    <mergeCell ref="B30:B33"/>
    <mergeCell ref="B42:B45"/>
  </mergeCells>
  <printOptions horizontalCentered="1"/>
  <pageMargins left="0" right="0" top="0.3937007874015748" bottom="0.1968503937007874" header="0.1968503937007874" footer="0.196850393700787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2001-10-29T02:44:49Z</dcterms:created>
  <dcterms:modified xsi:type="dcterms:W3CDTF">2001-10-29T02:45:26Z</dcterms:modified>
  <cp:category/>
  <cp:version/>
  <cp:contentType/>
  <cp:contentStatus/>
</cp:coreProperties>
</file>